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65" windowWidth="9600" windowHeight="1098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'Приложение 2.1'!$4:$6</definedName>
    <definedName name="_xlnm.Print_Area" localSheetId="0">'Приложение 2.1'!$A$1:$J$68</definedName>
  </definedNames>
  <calcPr calcId="144525"/>
</workbook>
</file>

<file path=xl/calcChain.xml><?xml version="1.0" encoding="utf-8"?>
<calcChain xmlns="http://schemas.openxmlformats.org/spreadsheetml/2006/main">
  <c r="F58" i="4" l="1"/>
  <c r="F51" i="4" l="1"/>
  <c r="F31" i="4"/>
  <c r="F27" i="4"/>
  <c r="E29" i="4"/>
  <c r="E28" i="4"/>
  <c r="H32" i="4" l="1"/>
  <c r="I32" i="4"/>
  <c r="J32" i="4"/>
  <c r="G32" i="4"/>
  <c r="F21" i="4"/>
  <c r="F10" i="4" s="1"/>
  <c r="E21" i="4"/>
  <c r="F52" i="4" l="1"/>
  <c r="F41" i="4"/>
  <c r="F25" i="4" l="1"/>
  <c r="E10" i="4"/>
  <c r="F62" i="4" l="1"/>
  <c r="F61" i="4"/>
  <c r="G52" i="4"/>
  <c r="H52" i="4"/>
  <c r="I52" i="4"/>
  <c r="J52" i="4"/>
  <c r="J51" i="4"/>
  <c r="I51" i="4"/>
  <c r="H51" i="4"/>
  <c r="G51" i="4"/>
  <c r="J50" i="4" l="1"/>
  <c r="E52" i="4"/>
  <c r="G50" i="4"/>
  <c r="H50" i="4"/>
  <c r="I50" i="4"/>
  <c r="F60" i="4"/>
  <c r="E51" i="4"/>
  <c r="F50" i="4"/>
  <c r="E50" i="4" l="1"/>
  <c r="F32" i="4"/>
  <c r="F23" i="4"/>
  <c r="E23" i="4" s="1"/>
  <c r="F22" i="4"/>
  <c r="E22" i="4" s="1"/>
  <c r="E24" i="4"/>
  <c r="E20" i="4"/>
  <c r="E19" i="4"/>
  <c r="J18" i="4"/>
  <c r="I18" i="4"/>
  <c r="H18" i="4"/>
  <c r="G18" i="4"/>
  <c r="F18" i="4"/>
  <c r="F9" i="4" l="1"/>
  <c r="E18" i="4"/>
  <c r="J62" i="4"/>
  <c r="I62" i="4"/>
  <c r="H62" i="4"/>
  <c r="G62" i="4"/>
  <c r="J61" i="4"/>
  <c r="I61" i="4"/>
  <c r="H61" i="4"/>
  <c r="G61" i="4"/>
  <c r="E56" i="4"/>
  <c r="J55" i="4"/>
  <c r="I55" i="4"/>
  <c r="H55" i="4"/>
  <c r="G55" i="4"/>
  <c r="F55" i="4"/>
  <c r="E55" i="4" l="1"/>
  <c r="F46" i="4"/>
  <c r="F64" i="4" l="1"/>
  <c r="E57" i="4"/>
  <c r="E54" i="4"/>
  <c r="E53" i="4"/>
  <c r="F65" i="4"/>
  <c r="E61" i="4" l="1"/>
  <c r="E17" i="4"/>
  <c r="J35" i="4" l="1"/>
  <c r="I35" i="4"/>
  <c r="H35" i="4"/>
  <c r="G35" i="4"/>
  <c r="F35" i="4" l="1"/>
  <c r="E35" i="4" l="1"/>
  <c r="J31" i="4"/>
  <c r="I31" i="4"/>
  <c r="H31" i="4"/>
  <c r="E25" i="4"/>
  <c r="E32" i="4" l="1"/>
  <c r="E44" i="4"/>
  <c r="J38" i="4"/>
  <c r="I38" i="4"/>
  <c r="H38" i="4"/>
  <c r="G38" i="4"/>
  <c r="E16" i="4"/>
  <c r="G14" i="4"/>
  <c r="F14" i="4"/>
  <c r="E15" i="4"/>
  <c r="J14" i="4"/>
  <c r="I14" i="4"/>
  <c r="H14" i="4"/>
  <c r="E13" i="4"/>
  <c r="E12" i="4"/>
  <c r="E11" i="4"/>
  <c r="E14" i="4" l="1"/>
  <c r="E34" i="4"/>
  <c r="E37" i="4"/>
  <c r="E41" i="4"/>
  <c r="J8" i="4" l="1"/>
  <c r="I8" i="4"/>
  <c r="H8" i="4"/>
  <c r="F8" i="4"/>
  <c r="G47" i="4" l="1"/>
  <c r="G27" i="4" l="1"/>
  <c r="G31" i="4" s="1"/>
  <c r="G65" i="4" s="1"/>
  <c r="E59" i="4"/>
  <c r="E58" i="4" l="1"/>
  <c r="E31" i="4" l="1"/>
  <c r="G40" i="4"/>
  <c r="H40" i="4"/>
  <c r="I40" i="4"/>
  <c r="J40" i="4"/>
  <c r="E9" i="4" l="1"/>
  <c r="E8" i="4" s="1"/>
  <c r="E27" i="4" l="1"/>
  <c r="E26" i="4" s="1"/>
  <c r="I26" i="4"/>
  <c r="H26" i="4"/>
  <c r="G26" i="4"/>
  <c r="F26" i="4"/>
  <c r="E38" i="4"/>
  <c r="F38" i="4"/>
  <c r="H30" i="4" l="1"/>
  <c r="I30" i="4"/>
  <c r="G30" i="4"/>
  <c r="F30" i="4"/>
  <c r="G8" i="4"/>
  <c r="J48" i="4"/>
  <c r="J66" i="4" s="1"/>
  <c r="J47" i="4"/>
  <c r="J65" i="4" s="1"/>
  <c r="J46" i="4"/>
  <c r="J64" i="4" s="1"/>
  <c r="I48" i="4"/>
  <c r="I66" i="4" s="1"/>
  <c r="I47" i="4"/>
  <c r="I65" i="4" s="1"/>
  <c r="I46" i="4"/>
  <c r="I64" i="4" s="1"/>
  <c r="G48" i="4"/>
  <c r="G66" i="4" s="1"/>
  <c r="G46" i="4"/>
  <c r="G64" i="4" s="1"/>
  <c r="H48" i="4"/>
  <c r="H66" i="4" s="1"/>
  <c r="H47" i="4"/>
  <c r="H65" i="4" s="1"/>
  <c r="H46" i="4"/>
  <c r="H64" i="4" s="1"/>
  <c r="F48" i="4"/>
  <c r="F66" i="4" s="1"/>
  <c r="J26" i="4"/>
  <c r="E65" i="4" l="1"/>
  <c r="K65" i="4" s="1"/>
  <c r="F45" i="4"/>
  <c r="F63" i="4" s="1"/>
  <c r="E66" i="4"/>
  <c r="K66" i="4" s="1"/>
  <c r="E64" i="4"/>
  <c r="K64" i="4" s="1"/>
  <c r="J30" i="4"/>
  <c r="E47" i="4"/>
  <c r="E48" i="4"/>
  <c r="H45" i="4"/>
  <c r="I45" i="4"/>
  <c r="I60" i="4" s="1"/>
  <c r="G45" i="4"/>
  <c r="J45" i="4"/>
  <c r="J60" i="4" s="1"/>
  <c r="F40" i="4" l="1"/>
  <c r="E40" i="4" s="1"/>
  <c r="I63" i="4"/>
  <c r="J63" i="4"/>
  <c r="E30" i="4"/>
  <c r="H60" i="4" l="1"/>
  <c r="H63" i="4"/>
  <c r="E62" i="4"/>
  <c r="G60" i="4"/>
  <c r="G63" i="4"/>
  <c r="E63" i="4" l="1"/>
  <c r="K63" i="4" s="1"/>
  <c r="E60" i="4"/>
  <c r="E46" i="4"/>
  <c r="E45" i="4" s="1"/>
</calcChain>
</file>

<file path=xl/sharedStrings.xml><?xml version="1.0" encoding="utf-8"?>
<sst xmlns="http://schemas.openxmlformats.org/spreadsheetml/2006/main" count="143" uniqueCount="76">
  <si>
    <t>УЖКХ</t>
  </si>
  <si>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</si>
  <si>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</si>
  <si>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</si>
  <si>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</si>
  <si>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</si>
  <si>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</si>
  <si>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УКС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</si>
  <si>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</si>
  <si>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</si>
  <si>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</si>
  <si>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</si>
  <si>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</si>
  <si>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</si>
  <si>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</si>
  <si>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</si>
  <si>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</si>
  <si>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</si>
  <si>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</si>
  <si>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</si>
  <si>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</si>
  <si>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</si>
  <si>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</si>
  <si>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 xml:space="preserve">Ответственный исполнитель, соисполнитель муниципальной программы 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</si>
  <si>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</si>
  <si>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</si>
  <si>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</si>
  <si>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>ПРИЛОЖЕНИЕ 2.1.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</si>
  <si>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</si>
  <si>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</si>
  <si>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</si>
  <si>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</si>
  <si>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энергосбережению и повышению энергетической эффективности (2.1)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</si>
  <si>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</si>
  <si>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</si>
  <si>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</si>
  <si>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</si>
  <si>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</si>
  <si>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</si>
  <si>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</si>
  <si>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</si>
  <si>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</si>
  <si>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</si>
  <si>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</si>
  <si>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</si>
  <si>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</si>
  <si>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</si>
  <si>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</si>
  <si>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</si>
  <si>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</si>
  <si>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</si>
  <si>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</si>
  <si>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</si>
  <si>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</si>
  <si>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</si>
  <si>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</si>
  <si>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</si>
  <si>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r>
      <t xml:space="preserve">134 241,9 </t>
    </r>
    <r>
      <rPr>
        <sz val="8"/>
        <color indexed="8"/>
        <rFont val="Calibri"/>
        <family val="2"/>
        <charset val="204"/>
      </rPr>
      <t>*</t>
    </r>
  </si>
  <si>
    <t xml:space="preserve">УКС, Комитет муниципальной собственности администрации Белоярского района </t>
  </si>
  <si>
    <t>__________________</t>
  </si>
  <si>
    <t>1.7.</t>
  </si>
  <si>
    <t>Капитальный ремонт сетей газоснабжения мкр.Мирный</t>
  </si>
  <si>
    <t>1.8.</t>
  </si>
  <si>
    <t>КФ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</si>
  <si>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</si>
  <si>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</si>
  <si>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</si>
  <si>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Управление жилищно-коммунального хозяйства администрации Белоярского района (далее - УЖКХ), Управление капитального строительства администрации Белоярского района (далее - УКС), КФ (Комитет по финансам и налоговой политике администрации Белоярского района)</t>
  </si>
  <si>
    <t xml:space="preserve">ПРИЛОЖЕНИЕ 
к постановлению администрации Белоярского района
от                              20     года №    
</t>
  </si>
  <si>
    <t>УЖКХ, УТиС</t>
  </si>
  <si>
    <t>УЖКХ, УКС, Управление по транспорту и связи администрации Белоярского района (далее - УТиС)</t>
  </si>
  <si>
    <t>Капитальный ремонт сетей газоснабжения СУ-966</t>
  </si>
  <si>
    <t>1.8.1.</t>
  </si>
  <si>
    <t>1.8.2.</t>
  </si>
  <si>
    <t>Компенсация транспортных расходов, предусмотренная в соответствии с государственной поддержкой досрочного завозу продукции (товаров)</t>
  </si>
  <si>
    <t>ОМЗ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</si>
</sst>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0" fontId="6" fillId="0" borderId="0" xfId="0" applyFont="1" applyAlignment="1">
      <alignment horizontal="right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0" fillId="0" borderId="9" xfId="0" applyFont="1" applyBorder="1"/>
    <xf numFmtId="0" fontId="1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view="pageBreakPreview" zoomScale="120" zoomScaleNormal="100" zoomScaleSheetLayoutView="120" workbookViewId="0">
      <selection activeCell="H29" sqref="H29"/>
    </sheetView>
  </sheetViews>
  <sheetFormatPr defaultRowHeight="15" x14ac:dyDescent="0.25"/>
  <cols>
    <col min="2" max="2" width="43.5703125" customWidth="1"/>
    <col min="3" max="3" width="34" customWidth="1"/>
    <col min="4" max="4" width="24.140625" customWidth="1"/>
    <col min="5" max="5" width="19.140625" customWidth="1"/>
    <col min="6" max="6" width="12.5703125" customWidth="1"/>
    <col min="7" max="7" width="11.85546875" customWidth="1"/>
    <col min="8" max="8" width="12" customWidth="1"/>
    <col min="9" max="9" width="11.140625" customWidth="1"/>
    <col min="10" max="10" width="12.5703125" customWidth="1"/>
    <col min="11" max="11" width="19.28515625" customWidth="1"/>
    <col min="12" max="12" width="16.85546875" customWidth="1"/>
    <col min="13" max="13" width="12.7109375" customWidth="1"/>
  </cols>
  <sheetData>
    <row r="1" spans="1:10" ht="46.5" customHeight="1" x14ac:dyDescent="0.25">
      <c r="F1" s="68" t="s">
        <v>68</v>
      </c>
      <c r="G1" s="68"/>
      <c r="H1" s="68"/>
      <c r="I1" s="68"/>
      <c r="J1" s="68"/>
    </row>
    <row r="2" spans="1:10" ht="47.25" customHeight="1" x14ac:dyDescent="0.25">
      <c r="F2" s="67" t="s">
        <v>27</v>
      </c>
      <c r="G2" s="67"/>
      <c r="H2" s="67"/>
      <c r="I2" s="67"/>
      <c r="J2" s="67"/>
    </row>
    <row r="3" spans="1:10" ht="33" customHeight="1" x14ac:dyDescent="0.25">
      <c r="A3" s="74" t="s">
        <v>28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24" customHeight="1" x14ac:dyDescent="0.25">
      <c r="A4" s="72" t="s">
        <v>21</v>
      </c>
      <c r="B4" s="72" t="s">
        <v>22</v>
      </c>
      <c r="C4" s="72" t="s">
        <v>23</v>
      </c>
      <c r="D4" s="72" t="s">
        <v>9</v>
      </c>
      <c r="E4" s="72" t="s">
        <v>11</v>
      </c>
      <c r="F4" s="72"/>
      <c r="G4" s="72"/>
      <c r="H4" s="72"/>
      <c r="I4" s="72"/>
      <c r="J4" s="72"/>
    </row>
    <row r="5" spans="1:10" x14ac:dyDescent="0.25">
      <c r="A5" s="72"/>
      <c r="B5" s="72"/>
      <c r="C5" s="72"/>
      <c r="D5" s="72"/>
      <c r="E5" s="72" t="s">
        <v>10</v>
      </c>
      <c r="F5" s="72"/>
      <c r="G5" s="72"/>
      <c r="H5" s="72"/>
      <c r="I5" s="72"/>
      <c r="J5" s="72"/>
    </row>
    <row r="6" spans="1:10" ht="29.25" customHeight="1" x14ac:dyDescent="0.25">
      <c r="A6" s="72"/>
      <c r="B6" s="72"/>
      <c r="C6" s="72"/>
      <c r="D6" s="72"/>
      <c r="E6" s="72"/>
      <c r="F6" s="16" t="s">
        <v>12</v>
      </c>
      <c r="G6" s="16" t="s">
        <v>13</v>
      </c>
      <c r="H6" s="16" t="s">
        <v>14</v>
      </c>
      <c r="I6" s="16" t="s">
        <v>15</v>
      </c>
      <c r="J6" s="16" t="s">
        <v>16</v>
      </c>
    </row>
    <row r="7" spans="1:10" x14ac:dyDescent="0.25">
      <c r="A7" s="91" t="s">
        <v>8</v>
      </c>
      <c r="B7" s="92"/>
      <c r="C7" s="92"/>
      <c r="D7" s="92"/>
      <c r="E7" s="92"/>
      <c r="F7" s="92"/>
      <c r="G7" s="92"/>
      <c r="H7" s="92"/>
      <c r="I7" s="92"/>
      <c r="J7" s="93"/>
    </row>
    <row r="8" spans="1:10" ht="25.5" customHeight="1" x14ac:dyDescent="0.25">
      <c r="A8" s="72">
        <v>1</v>
      </c>
      <c r="B8" s="73" t="s">
        <v>51</v>
      </c>
      <c r="C8" s="72" t="s">
        <v>67</v>
      </c>
      <c r="D8" s="39" t="s">
        <v>1</v>
      </c>
      <c r="E8" s="27">
        <f>SUM(E9:E10)</f>
        <v>123576.82595</v>
      </c>
      <c r="F8" s="38">
        <f>F9+F10</f>
        <v>123576.82595</v>
      </c>
      <c r="G8" s="43">
        <f>G10+G9</f>
        <v>0</v>
      </c>
      <c r="H8" s="43">
        <f>H10+H9</f>
        <v>0</v>
      </c>
      <c r="I8" s="43">
        <f>I10+I9</f>
        <v>0</v>
      </c>
      <c r="J8" s="43">
        <f>J10+J9</f>
        <v>0</v>
      </c>
    </row>
    <row r="9" spans="1:10" ht="19.5" customHeight="1" x14ac:dyDescent="0.25">
      <c r="A9" s="72"/>
      <c r="B9" s="73"/>
      <c r="C9" s="72"/>
      <c r="D9" s="40" t="s">
        <v>2</v>
      </c>
      <c r="E9" s="9">
        <f t="shared" ref="E9:E13" si="0">SUM(F9:J9)</f>
        <v>111499.9</v>
      </c>
      <c r="F9" s="5">
        <f>F15+F19+F22</f>
        <v>111499.9</v>
      </c>
      <c r="G9" s="41">
        <v>0</v>
      </c>
      <c r="H9" s="41">
        <v>0</v>
      </c>
      <c r="I9" s="41">
        <v>0</v>
      </c>
      <c r="J9" s="41">
        <v>0</v>
      </c>
    </row>
    <row r="10" spans="1:10" ht="26.25" customHeight="1" x14ac:dyDescent="0.25">
      <c r="A10" s="72"/>
      <c r="B10" s="73"/>
      <c r="C10" s="72"/>
      <c r="D10" s="40" t="s">
        <v>3</v>
      </c>
      <c r="E10" s="9">
        <f>SUM(F10:J10)</f>
        <v>12076.925950000001</v>
      </c>
      <c r="F10" s="5">
        <f>F11+F12+F13+F16+F17+F20+F21</f>
        <v>12076.925950000001</v>
      </c>
      <c r="G10" s="41">
        <v>0</v>
      </c>
      <c r="H10" s="41">
        <v>0</v>
      </c>
      <c r="I10" s="41">
        <v>0</v>
      </c>
      <c r="J10" s="41">
        <v>0</v>
      </c>
    </row>
    <row r="11" spans="1:10" ht="15.75" customHeight="1" x14ac:dyDescent="0.25">
      <c r="A11" s="44" t="s">
        <v>36</v>
      </c>
      <c r="B11" s="31" t="s">
        <v>37</v>
      </c>
      <c r="C11" s="29" t="s">
        <v>7</v>
      </c>
      <c r="D11" s="1" t="s">
        <v>3</v>
      </c>
      <c r="E11" s="7">
        <f t="shared" si="0"/>
        <v>178.5</v>
      </c>
      <c r="F11" s="7">
        <v>178.5</v>
      </c>
      <c r="G11" s="41">
        <v>0</v>
      </c>
      <c r="H11" s="6">
        <v>0</v>
      </c>
      <c r="I11" s="6">
        <v>0</v>
      </c>
      <c r="J11" s="6">
        <v>0</v>
      </c>
    </row>
    <row r="12" spans="1:10" ht="15.75" customHeight="1" x14ac:dyDescent="0.25">
      <c r="A12" s="62" t="s">
        <v>38</v>
      </c>
      <c r="B12" s="31" t="s">
        <v>45</v>
      </c>
      <c r="C12" s="29" t="s">
        <v>7</v>
      </c>
      <c r="D12" s="1" t="s">
        <v>3</v>
      </c>
      <c r="E12" s="7">
        <f t="shared" si="0"/>
        <v>249.3</v>
      </c>
      <c r="F12" s="7">
        <v>249.3</v>
      </c>
      <c r="G12" s="41">
        <v>0</v>
      </c>
      <c r="H12" s="6">
        <v>0</v>
      </c>
      <c r="I12" s="6">
        <v>0</v>
      </c>
      <c r="J12" s="6">
        <v>0</v>
      </c>
    </row>
    <row r="13" spans="1:10" ht="15.75" customHeight="1" x14ac:dyDescent="0.25">
      <c r="A13" s="29" t="s">
        <v>39</v>
      </c>
      <c r="B13" s="31" t="s">
        <v>46</v>
      </c>
      <c r="C13" s="29" t="s">
        <v>7</v>
      </c>
      <c r="D13" s="1" t="s">
        <v>3</v>
      </c>
      <c r="E13" s="7">
        <f t="shared" si="0"/>
        <v>6513.1</v>
      </c>
      <c r="F13" s="7">
        <v>6513.1</v>
      </c>
      <c r="G13" s="41">
        <v>0</v>
      </c>
      <c r="H13" s="6">
        <v>0</v>
      </c>
      <c r="I13" s="6">
        <v>0</v>
      </c>
      <c r="J13" s="6">
        <v>0</v>
      </c>
    </row>
    <row r="14" spans="1:10" ht="14.25" customHeight="1" x14ac:dyDescent="0.25">
      <c r="A14" s="82" t="s">
        <v>40</v>
      </c>
      <c r="B14" s="79" t="s">
        <v>29</v>
      </c>
      <c r="C14" s="76" t="s">
        <v>7</v>
      </c>
      <c r="D14" s="23" t="s">
        <v>1</v>
      </c>
      <c r="E14" s="22">
        <f>SUM(E15+E16)</f>
        <v>40205.5</v>
      </c>
      <c r="F14" s="22">
        <f t="shared" ref="F14:J14" si="1">F15+F16</f>
        <v>40205.5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</row>
    <row r="15" spans="1:10" ht="14.25" customHeight="1" x14ac:dyDescent="0.25">
      <c r="A15" s="83"/>
      <c r="B15" s="80"/>
      <c r="C15" s="77"/>
      <c r="D15" s="1" t="s">
        <v>2</v>
      </c>
      <c r="E15" s="7">
        <f>SUM(F15:J15)</f>
        <v>38195.199999999997</v>
      </c>
      <c r="F15" s="7">
        <v>38195.199999999997</v>
      </c>
      <c r="G15" s="6">
        <v>0</v>
      </c>
      <c r="H15" s="6">
        <v>0</v>
      </c>
      <c r="I15" s="6">
        <v>0</v>
      </c>
      <c r="J15" s="6">
        <v>0</v>
      </c>
    </row>
    <row r="16" spans="1:10" ht="15.75" customHeight="1" x14ac:dyDescent="0.25">
      <c r="A16" s="78"/>
      <c r="B16" s="81"/>
      <c r="C16" s="78"/>
      <c r="D16" s="1" t="s">
        <v>3</v>
      </c>
      <c r="E16" s="7">
        <f>SUM(F16:J16)</f>
        <v>2010.3</v>
      </c>
      <c r="F16" s="7">
        <v>2010.3</v>
      </c>
      <c r="G16" s="6">
        <v>0</v>
      </c>
      <c r="H16" s="6">
        <v>0</v>
      </c>
      <c r="I16" s="6">
        <v>0</v>
      </c>
      <c r="J16" s="6">
        <v>0</v>
      </c>
    </row>
    <row r="17" spans="1:11" ht="15.75" customHeight="1" x14ac:dyDescent="0.25">
      <c r="A17" s="46" t="s">
        <v>6</v>
      </c>
      <c r="B17" s="45" t="s">
        <v>44</v>
      </c>
      <c r="C17" s="46" t="s">
        <v>0</v>
      </c>
      <c r="D17" s="1" t="s">
        <v>3</v>
      </c>
      <c r="E17" s="7">
        <f t="shared" ref="E17" si="2">SUM(F17:J17)</f>
        <v>766</v>
      </c>
      <c r="F17" s="7">
        <v>766</v>
      </c>
      <c r="G17" s="6">
        <v>0</v>
      </c>
      <c r="H17" s="6">
        <v>0</v>
      </c>
      <c r="I17" s="6">
        <v>0</v>
      </c>
      <c r="J17" s="6">
        <v>0</v>
      </c>
    </row>
    <row r="18" spans="1:11" ht="15.75" customHeight="1" x14ac:dyDescent="0.25">
      <c r="A18" s="82" t="s">
        <v>43</v>
      </c>
      <c r="B18" s="79" t="s">
        <v>61</v>
      </c>
      <c r="C18" s="76" t="s">
        <v>0</v>
      </c>
      <c r="D18" s="23" t="s">
        <v>1</v>
      </c>
      <c r="E18" s="22">
        <f>SUM(E19+E20)</f>
        <v>1124.519</v>
      </c>
      <c r="F18" s="22">
        <f t="shared" ref="F18:J18" si="3">F19+F20</f>
        <v>1124.519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</row>
    <row r="19" spans="1:11" ht="15.75" customHeight="1" x14ac:dyDescent="0.25">
      <c r="A19" s="83"/>
      <c r="B19" s="80"/>
      <c r="C19" s="77"/>
      <c r="D19" s="1" t="s">
        <v>2</v>
      </c>
      <c r="E19" s="7">
        <f>SUM(F19:J19)</f>
        <v>1068.29305</v>
      </c>
      <c r="F19" s="7">
        <v>1068.29305</v>
      </c>
      <c r="G19" s="6">
        <v>0</v>
      </c>
      <c r="H19" s="6">
        <v>0</v>
      </c>
      <c r="I19" s="6">
        <v>0</v>
      </c>
      <c r="J19" s="6">
        <v>0</v>
      </c>
    </row>
    <row r="20" spans="1:11" ht="15.75" customHeight="1" x14ac:dyDescent="0.25">
      <c r="A20" s="84"/>
      <c r="B20" s="81"/>
      <c r="C20" s="78"/>
      <c r="D20" s="1" t="s">
        <v>3</v>
      </c>
      <c r="E20" s="7">
        <f>SUM(F20:J20)</f>
        <v>56.225949999999997</v>
      </c>
      <c r="F20" s="7">
        <v>56.225949999999997</v>
      </c>
      <c r="G20" s="6">
        <v>0</v>
      </c>
      <c r="H20" s="6">
        <v>0</v>
      </c>
      <c r="I20" s="6">
        <v>0</v>
      </c>
      <c r="J20" s="6">
        <v>0</v>
      </c>
    </row>
    <row r="21" spans="1:11" ht="15.75" customHeight="1" x14ac:dyDescent="0.25">
      <c r="A21" s="62" t="s">
        <v>60</v>
      </c>
      <c r="B21" s="61" t="s">
        <v>71</v>
      </c>
      <c r="C21" s="60" t="s">
        <v>0</v>
      </c>
      <c r="D21" s="1" t="s">
        <v>3</v>
      </c>
      <c r="E21" s="7">
        <f>SUM(F21:J21)</f>
        <v>2303.5</v>
      </c>
      <c r="F21" s="7">
        <f>2359.7-56.2</f>
        <v>2303.5</v>
      </c>
      <c r="G21" s="6">
        <v>0</v>
      </c>
      <c r="H21" s="6">
        <v>0</v>
      </c>
      <c r="I21" s="6">
        <v>0</v>
      </c>
      <c r="J21" s="6">
        <v>0</v>
      </c>
    </row>
    <row r="22" spans="1:11" ht="59.25" customHeight="1" x14ac:dyDescent="0.25">
      <c r="A22" s="56" t="s">
        <v>62</v>
      </c>
      <c r="B22" s="57" t="s">
        <v>64</v>
      </c>
      <c r="C22" s="56" t="s">
        <v>63</v>
      </c>
      <c r="D22" s="40" t="s">
        <v>2</v>
      </c>
      <c r="E22" s="5">
        <f>SUM(F22:J22)</f>
        <v>72236.406950000004</v>
      </c>
      <c r="F22" s="5">
        <f>F23+F24</f>
        <v>72236.406950000004</v>
      </c>
      <c r="G22" s="42">
        <v>0</v>
      </c>
      <c r="H22" s="42">
        <v>0</v>
      </c>
      <c r="I22" s="42">
        <v>0</v>
      </c>
      <c r="J22" s="42">
        <v>0</v>
      </c>
      <c r="K22" s="48"/>
    </row>
    <row r="23" spans="1:11" ht="51" customHeight="1" x14ac:dyDescent="0.25">
      <c r="A23" s="58" t="s">
        <v>72</v>
      </c>
      <c r="B23" s="57" t="s">
        <v>65</v>
      </c>
      <c r="C23" s="56" t="s">
        <v>63</v>
      </c>
      <c r="D23" s="40" t="s">
        <v>2</v>
      </c>
      <c r="E23" s="5">
        <f t="shared" ref="E23:E24" si="4">SUM(F23:J23)</f>
        <v>71386.182330000011</v>
      </c>
      <c r="F23" s="5">
        <f>73304.7-F19-F24</f>
        <v>71386.182330000011</v>
      </c>
      <c r="G23" s="42">
        <v>0</v>
      </c>
      <c r="H23" s="42">
        <v>0</v>
      </c>
      <c r="I23" s="42">
        <v>0</v>
      </c>
      <c r="J23" s="42">
        <v>0</v>
      </c>
    </row>
    <row r="24" spans="1:11" ht="49.5" customHeight="1" x14ac:dyDescent="0.25">
      <c r="A24" s="56" t="s">
        <v>73</v>
      </c>
      <c r="B24" s="57" t="s">
        <v>66</v>
      </c>
      <c r="C24" s="56" t="s">
        <v>63</v>
      </c>
      <c r="D24" s="40" t="s">
        <v>2</v>
      </c>
      <c r="E24" s="5">
        <f t="shared" si="4"/>
        <v>850.22461999999996</v>
      </c>
      <c r="F24" s="5">
        <v>850.22461999999996</v>
      </c>
      <c r="G24" s="42">
        <v>0</v>
      </c>
      <c r="H24" s="42">
        <v>0</v>
      </c>
      <c r="I24" s="42">
        <v>0</v>
      </c>
      <c r="J24" s="42">
        <v>0</v>
      </c>
    </row>
    <row r="25" spans="1:11" ht="48.75" customHeight="1" x14ac:dyDescent="0.25">
      <c r="A25" s="32">
        <v>2</v>
      </c>
      <c r="B25" s="30" t="s">
        <v>30</v>
      </c>
      <c r="C25" s="32" t="s">
        <v>0</v>
      </c>
      <c r="D25" s="18" t="s">
        <v>2</v>
      </c>
      <c r="E25" s="5">
        <f>SUM(F25:J25)</f>
        <v>936.4</v>
      </c>
      <c r="F25" s="5">
        <f>359.9-165.4</f>
        <v>194.49999999999997</v>
      </c>
      <c r="G25" s="5">
        <v>741.9</v>
      </c>
      <c r="H25" s="42">
        <v>0</v>
      </c>
      <c r="I25" s="42">
        <v>0</v>
      </c>
      <c r="J25" s="42">
        <v>0</v>
      </c>
    </row>
    <row r="26" spans="1:11" ht="15" customHeight="1" x14ac:dyDescent="0.25">
      <c r="A26" s="72">
        <v>3</v>
      </c>
      <c r="B26" s="73" t="s">
        <v>31</v>
      </c>
      <c r="C26" s="72" t="s">
        <v>0</v>
      </c>
      <c r="D26" s="23" t="s">
        <v>1</v>
      </c>
      <c r="E26" s="22">
        <f>SUM(E27+E28)</f>
        <v>71624</v>
      </c>
      <c r="F26" s="22">
        <f t="shared" ref="F26:J26" si="5">F27+F28</f>
        <v>33281.699999999997</v>
      </c>
      <c r="G26" s="22">
        <f t="shared" si="5"/>
        <v>29980.3</v>
      </c>
      <c r="H26" s="22">
        <f t="shared" si="5"/>
        <v>2652.5</v>
      </c>
      <c r="I26" s="22">
        <f t="shared" si="5"/>
        <v>2785.1</v>
      </c>
      <c r="J26" s="22">
        <f t="shared" si="5"/>
        <v>2924.4</v>
      </c>
    </row>
    <row r="27" spans="1:11" x14ac:dyDescent="0.25">
      <c r="A27" s="72"/>
      <c r="B27" s="73"/>
      <c r="C27" s="72"/>
      <c r="D27" s="1" t="s">
        <v>2</v>
      </c>
      <c r="E27" s="7">
        <f>SUM(F27:J27)</f>
        <v>56816</v>
      </c>
      <c r="F27" s="7">
        <f>24760+5113</f>
        <v>29873</v>
      </c>
      <c r="G27" s="7">
        <f>4556+22387</f>
        <v>26943</v>
      </c>
      <c r="H27" s="6">
        <v>0</v>
      </c>
      <c r="I27" s="6">
        <v>0</v>
      </c>
      <c r="J27" s="6">
        <v>0</v>
      </c>
    </row>
    <row r="28" spans="1:11" x14ac:dyDescent="0.25">
      <c r="A28" s="72"/>
      <c r="B28" s="73"/>
      <c r="C28" s="72"/>
      <c r="D28" s="1" t="s">
        <v>3</v>
      </c>
      <c r="E28" s="7">
        <f>SUM(F28:J28)</f>
        <v>14808</v>
      </c>
      <c r="F28" s="7">
        <v>3408.7</v>
      </c>
      <c r="G28" s="4">
        <v>3037.3</v>
      </c>
      <c r="H28" s="7">
        <v>2652.5</v>
      </c>
      <c r="I28" s="4">
        <v>2785.1</v>
      </c>
      <c r="J28" s="7">
        <v>2924.4</v>
      </c>
    </row>
    <row r="29" spans="1:11" ht="36" customHeight="1" x14ac:dyDescent="0.25">
      <c r="A29" s="66">
        <v>4</v>
      </c>
      <c r="B29" s="65" t="s">
        <v>74</v>
      </c>
      <c r="C29" s="66" t="s">
        <v>75</v>
      </c>
      <c r="D29" s="64" t="s">
        <v>2</v>
      </c>
      <c r="E29" s="5">
        <f>SUM(F29:J29)</f>
        <v>19055.099999999999</v>
      </c>
      <c r="F29" s="5">
        <v>19055.099999999999</v>
      </c>
      <c r="G29" s="42">
        <v>0</v>
      </c>
      <c r="H29" s="42">
        <v>0</v>
      </c>
      <c r="I29" s="42">
        <v>0</v>
      </c>
      <c r="J29" s="42">
        <v>0</v>
      </c>
    </row>
    <row r="30" spans="1:11" x14ac:dyDescent="0.25">
      <c r="A30" s="96"/>
      <c r="B30" s="99" t="s">
        <v>4</v>
      </c>
      <c r="C30" s="96"/>
      <c r="D30" s="3" t="s">
        <v>1</v>
      </c>
      <c r="E30" s="10">
        <f>SUM(E31:E32)</f>
        <v>215192.32595</v>
      </c>
      <c r="F30" s="10">
        <f t="shared" ref="F30:J30" si="6">SUM(F31:F32)</f>
        <v>176108.12595000002</v>
      </c>
      <c r="G30" s="10">
        <f t="shared" si="6"/>
        <v>30722.2</v>
      </c>
      <c r="H30" s="10">
        <f t="shared" si="6"/>
        <v>2652.5</v>
      </c>
      <c r="I30" s="10">
        <f t="shared" si="6"/>
        <v>2785.1</v>
      </c>
      <c r="J30" s="10">
        <f t="shared" si="6"/>
        <v>2924.4</v>
      </c>
      <c r="K30" s="13"/>
    </row>
    <row r="31" spans="1:11" x14ac:dyDescent="0.25">
      <c r="A31" s="97"/>
      <c r="B31" s="100"/>
      <c r="C31" s="97"/>
      <c r="D31" s="3" t="s">
        <v>2</v>
      </c>
      <c r="E31" s="10">
        <f>SUM(F31:J31)</f>
        <v>188307.4</v>
      </c>
      <c r="F31" s="10">
        <f>F27+F25+F9+F29</f>
        <v>160622.5</v>
      </c>
      <c r="G31" s="10">
        <f>G9+G25+G27</f>
        <v>27684.9</v>
      </c>
      <c r="H31" s="11">
        <f>H9+H25+H27</f>
        <v>0</v>
      </c>
      <c r="I31" s="11">
        <f>I9+I25+I27</f>
        <v>0</v>
      </c>
      <c r="J31" s="11">
        <f>J9+J25+J27</f>
        <v>0</v>
      </c>
      <c r="K31" s="13"/>
    </row>
    <row r="32" spans="1:11" x14ac:dyDescent="0.25">
      <c r="A32" s="98"/>
      <c r="B32" s="101"/>
      <c r="C32" s="98"/>
      <c r="D32" s="3" t="s">
        <v>3</v>
      </c>
      <c r="E32" s="10">
        <f>SUM(F32:J32)</f>
        <v>26884.925950000001</v>
      </c>
      <c r="F32" s="10">
        <f>F10+F28</f>
        <v>15485.625950000001</v>
      </c>
      <c r="G32" s="10">
        <f>G10+G11+G12+G13+G16+G28</f>
        <v>3037.3</v>
      </c>
      <c r="H32" s="10">
        <f>H10+H11+H12+H13+H16+H28</f>
        <v>2652.5</v>
      </c>
      <c r="I32" s="10">
        <f>I10+I11+I12+I13+I16+I28</f>
        <v>2785.1</v>
      </c>
      <c r="J32" s="10">
        <f>J10+J11+J12+J13+J16+J28</f>
        <v>2924.4</v>
      </c>
      <c r="K32" s="13"/>
    </row>
    <row r="33" spans="1:11" x14ac:dyDescent="0.25">
      <c r="A33" s="71" t="s">
        <v>5</v>
      </c>
      <c r="B33" s="71"/>
      <c r="C33" s="71"/>
      <c r="D33" s="71"/>
      <c r="E33" s="71"/>
      <c r="F33" s="71"/>
      <c r="G33" s="71"/>
      <c r="H33" s="71"/>
      <c r="I33" s="71"/>
      <c r="J33" s="71"/>
      <c r="K33" s="2"/>
    </row>
    <row r="34" spans="1:11" ht="29.25" customHeight="1" x14ac:dyDescent="0.25">
      <c r="A34" s="32">
        <v>1</v>
      </c>
      <c r="B34" s="33" t="s">
        <v>32</v>
      </c>
      <c r="C34" s="32" t="s">
        <v>0</v>
      </c>
      <c r="D34" s="18" t="s">
        <v>3</v>
      </c>
      <c r="E34" s="5">
        <f>SUM(F34:J34)</f>
        <v>1059.1999999999998</v>
      </c>
      <c r="F34" s="42">
        <v>0</v>
      </c>
      <c r="G34" s="42">
        <v>0</v>
      </c>
      <c r="H34" s="5">
        <v>336</v>
      </c>
      <c r="I34" s="5">
        <v>352.8</v>
      </c>
      <c r="J34" s="5">
        <v>370.4</v>
      </c>
    </row>
    <row r="35" spans="1:11" ht="18.75" customHeight="1" x14ac:dyDescent="0.25">
      <c r="A35" s="37"/>
      <c r="B35" s="35" t="s">
        <v>17</v>
      </c>
      <c r="C35" s="36"/>
      <c r="D35" s="3" t="s">
        <v>3</v>
      </c>
      <c r="E35" s="10">
        <f>SUM(F35:J35)</f>
        <v>1059.1999999999998</v>
      </c>
      <c r="F35" s="11">
        <f t="shared" ref="F35" si="7">G34</f>
        <v>0</v>
      </c>
      <c r="G35" s="11">
        <f>G34</f>
        <v>0</v>
      </c>
      <c r="H35" s="10">
        <f>H34</f>
        <v>336</v>
      </c>
      <c r="I35" s="10">
        <f>I34</f>
        <v>352.8</v>
      </c>
      <c r="J35" s="10">
        <f>J34</f>
        <v>370.4</v>
      </c>
      <c r="K35" s="13"/>
    </row>
    <row r="36" spans="1:11" x14ac:dyDescent="0.25">
      <c r="A36" s="91" t="s">
        <v>24</v>
      </c>
      <c r="B36" s="106"/>
      <c r="C36" s="106"/>
      <c r="D36" s="106"/>
      <c r="E36" s="106"/>
      <c r="F36" s="106"/>
      <c r="G36" s="106"/>
      <c r="H36" s="106"/>
      <c r="I36" s="106"/>
      <c r="J36" s="107"/>
    </row>
    <row r="37" spans="1:11" ht="28.5" customHeight="1" x14ac:dyDescent="0.25">
      <c r="A37" s="51">
        <v>1</v>
      </c>
      <c r="B37" s="18" t="s">
        <v>47</v>
      </c>
      <c r="C37" s="51" t="s">
        <v>0</v>
      </c>
      <c r="D37" s="1" t="s">
        <v>3</v>
      </c>
      <c r="E37" s="5">
        <f>F37+G37+H37+I37+J37</f>
        <v>2188.4</v>
      </c>
      <c r="F37" s="5">
        <v>1838.1</v>
      </c>
      <c r="G37" s="50">
        <v>350.3</v>
      </c>
      <c r="H37" s="26">
        <v>0</v>
      </c>
      <c r="I37" s="26">
        <v>0</v>
      </c>
      <c r="J37" s="26">
        <v>0</v>
      </c>
    </row>
    <row r="38" spans="1:11" ht="24.75" customHeight="1" x14ac:dyDescent="0.25">
      <c r="A38" s="34"/>
      <c r="B38" s="54" t="s">
        <v>18</v>
      </c>
      <c r="C38" s="51"/>
      <c r="D38" s="3" t="s">
        <v>3</v>
      </c>
      <c r="E38" s="12">
        <f t="shared" ref="E38:J38" si="8">E37</f>
        <v>2188.4</v>
      </c>
      <c r="F38" s="10">
        <f t="shared" si="8"/>
        <v>1838.1</v>
      </c>
      <c r="G38" s="52">
        <f t="shared" si="8"/>
        <v>350.3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3"/>
    </row>
    <row r="39" spans="1:11" x14ac:dyDescent="0.25">
      <c r="A39" s="71" t="s">
        <v>25</v>
      </c>
      <c r="B39" s="108"/>
      <c r="C39" s="108"/>
      <c r="D39" s="108"/>
      <c r="E39" s="108"/>
      <c r="F39" s="108"/>
      <c r="G39" s="108"/>
      <c r="H39" s="108"/>
      <c r="I39" s="108"/>
      <c r="J39" s="108"/>
    </row>
    <row r="40" spans="1:11" x14ac:dyDescent="0.25">
      <c r="A40" s="71">
        <v>1</v>
      </c>
      <c r="B40" s="102" t="s">
        <v>33</v>
      </c>
      <c r="C40" s="72" t="s">
        <v>58</v>
      </c>
      <c r="D40" s="23" t="s">
        <v>1</v>
      </c>
      <c r="E40" s="27">
        <f>F40+G40+H40+I40+J40</f>
        <v>403809.10000000003</v>
      </c>
      <c r="F40" s="27">
        <f>F45</f>
        <v>403809.10000000003</v>
      </c>
      <c r="G40" s="28">
        <f>G44+G42+G41</f>
        <v>0</v>
      </c>
      <c r="H40" s="28">
        <f>H44+H42+H41</f>
        <v>0</v>
      </c>
      <c r="I40" s="28">
        <f>I44+I42+I41</f>
        <v>0</v>
      </c>
      <c r="J40" s="28">
        <f>J44+J42+J41</f>
        <v>0</v>
      </c>
    </row>
    <row r="41" spans="1:11" ht="12.75" customHeight="1" x14ac:dyDescent="0.25">
      <c r="A41" s="71"/>
      <c r="B41" s="111"/>
      <c r="C41" s="72"/>
      <c r="D41" s="1" t="s">
        <v>20</v>
      </c>
      <c r="E41" s="9">
        <f>F41+G41+H41+I41+J41</f>
        <v>267537.5</v>
      </c>
      <c r="F41" s="9">
        <f>192054.8+26016.6+49466.1</f>
        <v>267537.5</v>
      </c>
      <c r="G41" s="8">
        <v>0</v>
      </c>
      <c r="H41" s="8">
        <v>0</v>
      </c>
      <c r="I41" s="51">
        <v>0</v>
      </c>
      <c r="J41" s="51">
        <v>0</v>
      </c>
    </row>
    <row r="42" spans="1:11" ht="8.25" customHeight="1" x14ac:dyDescent="0.25">
      <c r="A42" s="71"/>
      <c r="B42" s="111"/>
      <c r="C42" s="72"/>
      <c r="D42" s="102" t="s">
        <v>2</v>
      </c>
      <c r="E42" s="94">
        <v>134241.9</v>
      </c>
      <c r="F42" s="94" t="s">
        <v>57</v>
      </c>
      <c r="G42" s="95">
        <v>0</v>
      </c>
      <c r="H42" s="95">
        <v>0</v>
      </c>
      <c r="I42" s="71">
        <v>0</v>
      </c>
      <c r="J42" s="71">
        <v>0</v>
      </c>
    </row>
    <row r="43" spans="1:11" ht="9.75" customHeight="1" x14ac:dyDescent="0.25">
      <c r="A43" s="71"/>
      <c r="B43" s="111"/>
      <c r="C43" s="72"/>
      <c r="D43" s="102"/>
      <c r="E43" s="94"/>
      <c r="F43" s="94"/>
      <c r="G43" s="95"/>
      <c r="H43" s="95"/>
      <c r="I43" s="71"/>
      <c r="J43" s="71"/>
    </row>
    <row r="44" spans="1:11" x14ac:dyDescent="0.25">
      <c r="A44" s="71"/>
      <c r="B44" s="111"/>
      <c r="C44" s="72"/>
      <c r="D44" s="1" t="s">
        <v>3</v>
      </c>
      <c r="E44" s="9">
        <f>F44+G44+H44+I44+J44</f>
        <v>2029.7</v>
      </c>
      <c r="F44" s="9">
        <v>2029.7</v>
      </c>
      <c r="G44" s="8">
        <v>0</v>
      </c>
      <c r="H44" s="8">
        <v>0</v>
      </c>
      <c r="I44" s="51">
        <v>0</v>
      </c>
      <c r="J44" s="51">
        <v>0</v>
      </c>
    </row>
    <row r="45" spans="1:11" x14ac:dyDescent="0.25">
      <c r="A45" s="71"/>
      <c r="B45" s="70" t="s">
        <v>26</v>
      </c>
      <c r="C45" s="70"/>
      <c r="D45" s="3" t="s">
        <v>1</v>
      </c>
      <c r="E45" s="10">
        <f>E46+E47+E48</f>
        <v>403809.10000000003</v>
      </c>
      <c r="F45" s="10">
        <f>F46+F47+F48</f>
        <v>403809.10000000003</v>
      </c>
      <c r="G45" s="54">
        <f t="shared" ref="G45:J45" si="9">G46+G47+G48</f>
        <v>0</v>
      </c>
      <c r="H45" s="11">
        <f t="shared" si="9"/>
        <v>0</v>
      </c>
      <c r="I45" s="54">
        <f t="shared" si="9"/>
        <v>0</v>
      </c>
      <c r="J45" s="54">
        <f t="shared" si="9"/>
        <v>0</v>
      </c>
      <c r="K45" s="13"/>
    </row>
    <row r="46" spans="1:11" x14ac:dyDescent="0.25">
      <c r="A46" s="71"/>
      <c r="B46" s="70"/>
      <c r="C46" s="70"/>
      <c r="D46" s="3" t="s">
        <v>20</v>
      </c>
      <c r="E46" s="10">
        <f>SUM(F46:J46)</f>
        <v>267537.5</v>
      </c>
      <c r="F46" s="10">
        <f>F41</f>
        <v>267537.5</v>
      </c>
      <c r="G46" s="11">
        <f t="shared" ref="G46:J46" si="10">G41</f>
        <v>0</v>
      </c>
      <c r="H46" s="11">
        <f t="shared" si="10"/>
        <v>0</v>
      </c>
      <c r="I46" s="11">
        <f t="shared" si="10"/>
        <v>0</v>
      </c>
      <c r="J46" s="11">
        <f t="shared" si="10"/>
        <v>0</v>
      </c>
      <c r="K46" s="13"/>
    </row>
    <row r="47" spans="1:11" x14ac:dyDescent="0.25">
      <c r="A47" s="71"/>
      <c r="B47" s="70"/>
      <c r="C47" s="70"/>
      <c r="D47" s="3" t="s">
        <v>2</v>
      </c>
      <c r="E47" s="10">
        <f>SUM(F47:J47)</f>
        <v>134241.9</v>
      </c>
      <c r="F47" s="10">
        <v>134241.9</v>
      </c>
      <c r="G47" s="11">
        <f>G42</f>
        <v>0</v>
      </c>
      <c r="H47" s="11">
        <f>H42</f>
        <v>0</v>
      </c>
      <c r="I47" s="11">
        <f>I42</f>
        <v>0</v>
      </c>
      <c r="J47" s="11">
        <f>J42</f>
        <v>0</v>
      </c>
      <c r="K47" s="13"/>
    </row>
    <row r="48" spans="1:11" x14ac:dyDescent="0.25">
      <c r="A48" s="71"/>
      <c r="B48" s="70"/>
      <c r="C48" s="70"/>
      <c r="D48" s="3" t="s">
        <v>3</v>
      </c>
      <c r="E48" s="10">
        <f>SUM(F48:J48)</f>
        <v>2029.7</v>
      </c>
      <c r="F48" s="10">
        <f t="shared" ref="F48" si="11">F44</f>
        <v>2029.7</v>
      </c>
      <c r="G48" s="11">
        <f t="shared" ref="G48:H48" si="12">G44</f>
        <v>0</v>
      </c>
      <c r="H48" s="11">
        <f t="shared" si="12"/>
        <v>0</v>
      </c>
      <c r="I48" s="11">
        <f t="shared" ref="I48:J48" si="13">I44</f>
        <v>0</v>
      </c>
      <c r="J48" s="11">
        <f t="shared" si="13"/>
        <v>0</v>
      </c>
      <c r="K48" s="13"/>
    </row>
    <row r="49" spans="1:13" s="2" customFormat="1" x14ac:dyDescent="0.25">
      <c r="A49" s="109" t="s">
        <v>56</v>
      </c>
      <c r="B49" s="110"/>
      <c r="C49" s="110"/>
      <c r="D49" s="110"/>
      <c r="E49" s="110"/>
      <c r="F49" s="110"/>
      <c r="G49" s="110"/>
      <c r="H49" s="110"/>
      <c r="I49" s="110"/>
      <c r="J49" s="110"/>
    </row>
    <row r="50" spans="1:13" ht="15.75" customHeight="1" x14ac:dyDescent="0.25">
      <c r="A50" s="88">
        <v>1</v>
      </c>
      <c r="B50" s="85" t="s">
        <v>55</v>
      </c>
      <c r="C50" s="76" t="s">
        <v>70</v>
      </c>
      <c r="D50" s="23" t="s">
        <v>1</v>
      </c>
      <c r="E50" s="27">
        <f>F50+G50+H50+I50+J50</f>
        <v>319125.59999999998</v>
      </c>
      <c r="F50" s="38">
        <f>F51+F52</f>
        <v>132653.29999999999</v>
      </c>
      <c r="G50" s="38">
        <f t="shared" ref="G50:J50" si="14">G51+G52</f>
        <v>59212.500000000007</v>
      </c>
      <c r="H50" s="38">
        <f t="shared" si="14"/>
        <v>39621.9</v>
      </c>
      <c r="I50" s="38">
        <f t="shared" si="14"/>
        <v>42801.4</v>
      </c>
      <c r="J50" s="38">
        <f t="shared" si="14"/>
        <v>44836.5</v>
      </c>
    </row>
    <row r="51" spans="1:13" ht="13.5" customHeight="1" x14ac:dyDescent="0.25">
      <c r="A51" s="89"/>
      <c r="B51" s="86"/>
      <c r="C51" s="77"/>
      <c r="D51" s="1" t="s">
        <v>2</v>
      </c>
      <c r="E51" s="7">
        <f>SUM(F51:J51)</f>
        <v>78200.100000000006</v>
      </c>
      <c r="F51" s="5">
        <f>F56</f>
        <v>56122.2</v>
      </c>
      <c r="G51" s="5">
        <f t="shared" ref="G51:J51" si="15">G56</f>
        <v>22077.9</v>
      </c>
      <c r="H51" s="5">
        <f t="shared" si="15"/>
        <v>0</v>
      </c>
      <c r="I51" s="5">
        <f t="shared" si="15"/>
        <v>0</v>
      </c>
      <c r="J51" s="5">
        <f t="shared" si="15"/>
        <v>0</v>
      </c>
    </row>
    <row r="52" spans="1:13" ht="12" customHeight="1" x14ac:dyDescent="0.25">
      <c r="A52" s="90"/>
      <c r="B52" s="87"/>
      <c r="C52" s="78"/>
      <c r="D52" s="59" t="s">
        <v>3</v>
      </c>
      <c r="E52" s="5">
        <f>SUM(F52:J52)</f>
        <v>240925.5</v>
      </c>
      <c r="F52" s="5">
        <f>F53+F54+F57</f>
        <v>76531.100000000006</v>
      </c>
      <c r="G52" s="5">
        <f t="shared" ref="G52:J52" si="16">G53+G54+G57</f>
        <v>37134.600000000006</v>
      </c>
      <c r="H52" s="5">
        <f t="shared" si="16"/>
        <v>39621.9</v>
      </c>
      <c r="I52" s="5">
        <f t="shared" si="16"/>
        <v>42801.4</v>
      </c>
      <c r="J52" s="5">
        <f t="shared" si="16"/>
        <v>44836.5</v>
      </c>
    </row>
    <row r="53" spans="1:13" ht="16.5" customHeight="1" x14ac:dyDescent="0.25">
      <c r="A53" s="49" t="s">
        <v>36</v>
      </c>
      <c r="B53" s="18" t="s">
        <v>52</v>
      </c>
      <c r="C53" s="26" t="s">
        <v>0</v>
      </c>
      <c r="D53" s="17" t="s">
        <v>3</v>
      </c>
      <c r="E53" s="5">
        <f>SUM(F53:J53)</f>
        <v>10910.7</v>
      </c>
      <c r="F53" s="5">
        <v>3477.9</v>
      </c>
      <c r="G53" s="9">
        <v>1858.2</v>
      </c>
      <c r="H53" s="9">
        <v>1858.2</v>
      </c>
      <c r="I53" s="9">
        <v>1858.2</v>
      </c>
      <c r="J53" s="9">
        <v>1858.2</v>
      </c>
    </row>
    <row r="54" spans="1:13" ht="18" customHeight="1" x14ac:dyDescent="0.25">
      <c r="A54" s="51" t="s">
        <v>38</v>
      </c>
      <c r="B54" s="18" t="s">
        <v>53</v>
      </c>
      <c r="C54" s="50" t="s">
        <v>69</v>
      </c>
      <c r="D54" s="17" t="s">
        <v>3</v>
      </c>
      <c r="E54" s="5">
        <f>SUM(F54:J54)</f>
        <v>86745.200000000012</v>
      </c>
      <c r="F54" s="5">
        <v>17639.599999999999</v>
      </c>
      <c r="G54" s="9">
        <v>17276.400000000001</v>
      </c>
      <c r="H54" s="9">
        <v>17276.400000000001</v>
      </c>
      <c r="I54" s="9">
        <v>17276.400000000001</v>
      </c>
      <c r="J54" s="9">
        <v>17276.400000000001</v>
      </c>
    </row>
    <row r="55" spans="1:13" ht="16.5" customHeight="1" x14ac:dyDescent="0.25">
      <c r="A55" s="88" t="s">
        <v>39</v>
      </c>
      <c r="B55" s="85" t="s">
        <v>54</v>
      </c>
      <c r="C55" s="76" t="s">
        <v>7</v>
      </c>
      <c r="D55" s="23" t="s">
        <v>1</v>
      </c>
      <c r="E55" s="27">
        <f>F55+G55+H55+I55+J55</f>
        <v>221469.69999999995</v>
      </c>
      <c r="F55" s="27">
        <f>F56+F57</f>
        <v>111535.79999999999</v>
      </c>
      <c r="G55" s="27">
        <f t="shared" ref="G55:J55" si="17">G56+G57</f>
        <v>40077.9</v>
      </c>
      <c r="H55" s="27">
        <f t="shared" si="17"/>
        <v>20487.3</v>
      </c>
      <c r="I55" s="27">
        <f t="shared" si="17"/>
        <v>23666.799999999999</v>
      </c>
      <c r="J55" s="27">
        <f t="shared" si="17"/>
        <v>25701.9</v>
      </c>
    </row>
    <row r="56" spans="1:13" ht="13.5" customHeight="1" x14ac:dyDescent="0.25">
      <c r="A56" s="89"/>
      <c r="B56" s="86"/>
      <c r="C56" s="77"/>
      <c r="D56" s="1" t="s">
        <v>2</v>
      </c>
      <c r="E56" s="7">
        <f>SUM(F56:J56)</f>
        <v>78200.100000000006</v>
      </c>
      <c r="F56" s="7">
        <v>56122.2</v>
      </c>
      <c r="G56" s="4">
        <v>22077.9</v>
      </c>
      <c r="H56" s="42">
        <v>0</v>
      </c>
      <c r="I56" s="42">
        <v>0</v>
      </c>
      <c r="J56" s="42">
        <v>0</v>
      </c>
    </row>
    <row r="57" spans="1:13" ht="14.25" customHeight="1" x14ac:dyDescent="0.25">
      <c r="A57" s="90"/>
      <c r="B57" s="87"/>
      <c r="C57" s="78"/>
      <c r="D57" s="18" t="s">
        <v>3</v>
      </c>
      <c r="E57" s="5">
        <f>SUM(F57:J57)</f>
        <v>143269.6</v>
      </c>
      <c r="F57" s="5">
        <v>55413.599999999999</v>
      </c>
      <c r="G57" s="5">
        <v>18000</v>
      </c>
      <c r="H57" s="55">
        <v>20487.3</v>
      </c>
      <c r="I57" s="55">
        <v>23666.799999999999</v>
      </c>
      <c r="J57" s="55">
        <v>25701.9</v>
      </c>
    </row>
    <row r="58" spans="1:13" ht="36" customHeight="1" x14ac:dyDescent="0.25">
      <c r="A58" s="51">
        <v>2</v>
      </c>
      <c r="B58" s="18" t="s">
        <v>34</v>
      </c>
      <c r="C58" s="26" t="s">
        <v>0</v>
      </c>
      <c r="D58" s="18" t="s">
        <v>3</v>
      </c>
      <c r="E58" s="5">
        <f>F58+G58+H58+I58+J58</f>
        <v>49305.873389999993</v>
      </c>
      <c r="F58" s="5">
        <f>9902.4+198.9+88.4+572.2+282.77339</f>
        <v>11044.67339</v>
      </c>
      <c r="G58" s="9">
        <v>9565.2999999999993</v>
      </c>
      <c r="H58" s="9">
        <v>9565.2999999999993</v>
      </c>
      <c r="I58" s="9">
        <v>9565.2999999999993</v>
      </c>
      <c r="J58" s="9">
        <v>9565.2999999999993</v>
      </c>
    </row>
    <row r="59" spans="1:13" ht="28.5" customHeight="1" x14ac:dyDescent="0.25">
      <c r="A59" s="51">
        <v>3</v>
      </c>
      <c r="B59" s="18" t="s">
        <v>41</v>
      </c>
      <c r="C59" s="26" t="s">
        <v>0</v>
      </c>
      <c r="D59" s="18" t="s">
        <v>3</v>
      </c>
      <c r="E59" s="5">
        <f>F59+G59+H59+I59+J59</f>
        <v>16483.599999999999</v>
      </c>
      <c r="F59" s="5">
        <v>3028.4</v>
      </c>
      <c r="G59" s="9">
        <v>3363.8</v>
      </c>
      <c r="H59" s="9">
        <v>3363.8</v>
      </c>
      <c r="I59" s="9">
        <v>3363.8</v>
      </c>
      <c r="J59" s="9">
        <v>3363.8</v>
      </c>
    </row>
    <row r="60" spans="1:13" ht="12" customHeight="1" x14ac:dyDescent="0.25">
      <c r="A60" s="71"/>
      <c r="B60" s="70" t="s">
        <v>35</v>
      </c>
      <c r="C60" s="69"/>
      <c r="D60" s="3" t="s">
        <v>1</v>
      </c>
      <c r="E60" s="10">
        <f>SUM(E61:E62)</f>
        <v>384915.07339000003</v>
      </c>
      <c r="F60" s="10">
        <f>SUM(F61:F62)</f>
        <v>146726.37338999999</v>
      </c>
      <c r="G60" s="10">
        <f t="shared" ref="G60:J60" si="18">SUM(G61:G62)</f>
        <v>72141.600000000006</v>
      </c>
      <c r="H60" s="10">
        <f t="shared" si="18"/>
        <v>52551</v>
      </c>
      <c r="I60" s="10">
        <f t="shared" si="18"/>
        <v>55730.5</v>
      </c>
      <c r="J60" s="10">
        <f t="shared" si="18"/>
        <v>57765.600000000006</v>
      </c>
    </row>
    <row r="61" spans="1:13" ht="15.75" customHeight="1" x14ac:dyDescent="0.25">
      <c r="A61" s="71"/>
      <c r="B61" s="70"/>
      <c r="C61" s="69"/>
      <c r="D61" s="3" t="s">
        <v>2</v>
      </c>
      <c r="E61" s="10">
        <f>SUM(F61:J61)</f>
        <v>78200.100000000006</v>
      </c>
      <c r="F61" s="10">
        <f>F51</f>
        <v>56122.2</v>
      </c>
      <c r="G61" s="10">
        <f>G56</f>
        <v>22077.9</v>
      </c>
      <c r="H61" s="10">
        <f>H56</f>
        <v>0</v>
      </c>
      <c r="I61" s="10">
        <f>I56</f>
        <v>0</v>
      </c>
      <c r="J61" s="10">
        <f>J56</f>
        <v>0</v>
      </c>
    </row>
    <row r="62" spans="1:13" ht="13.5" customHeight="1" x14ac:dyDescent="0.25">
      <c r="A62" s="71"/>
      <c r="B62" s="70"/>
      <c r="C62" s="69"/>
      <c r="D62" s="3" t="s">
        <v>3</v>
      </c>
      <c r="E62" s="10">
        <f>SUM(F62:J62)</f>
        <v>306714.97339000006</v>
      </c>
      <c r="F62" s="10">
        <f>F53+F54+F57+F58+F59</f>
        <v>90604.173389999996</v>
      </c>
      <c r="G62" s="10">
        <f>G53+G54+G57+G58+G59</f>
        <v>50063.700000000012</v>
      </c>
      <c r="H62" s="10">
        <f>H53+H54+H57+H58+H59</f>
        <v>52551</v>
      </c>
      <c r="I62" s="10">
        <f>I53+I54+I57+I58+I59</f>
        <v>55730.5</v>
      </c>
      <c r="J62" s="10">
        <f>J53+J54+J57+J58+J59</f>
        <v>57765.600000000006</v>
      </c>
      <c r="K62" s="13"/>
    </row>
    <row r="63" spans="1:13" ht="15.75" customHeight="1" x14ac:dyDescent="0.25">
      <c r="A63" s="71"/>
      <c r="B63" s="104" t="s">
        <v>19</v>
      </c>
      <c r="C63" s="105"/>
      <c r="D63" s="53" t="s">
        <v>1</v>
      </c>
      <c r="E63" s="10">
        <f>F63+G63+H63+I63+J63</f>
        <v>985086.19934000005</v>
      </c>
      <c r="F63" s="10">
        <f>F45+F35+F30+F38+F60</f>
        <v>728481.69934000005</v>
      </c>
      <c r="G63" s="10">
        <f>G45+G35+G30+G38+G62</f>
        <v>81136.200000000012</v>
      </c>
      <c r="H63" s="10">
        <f>H45+H35+H30+H38+H62</f>
        <v>55539.5</v>
      </c>
      <c r="I63" s="10">
        <f>I45+I35+I30+I38+I62</f>
        <v>58868.4</v>
      </c>
      <c r="J63" s="10">
        <f>J45+J35+J30+J38+J62</f>
        <v>61060.400000000009</v>
      </c>
      <c r="K63" s="25">
        <f>E63+'[1]Приложение 2'!$E$107</f>
        <v>2169043.6661099996</v>
      </c>
      <c r="L63" s="13"/>
      <c r="M63" s="14"/>
    </row>
    <row r="64" spans="1:13" x14ac:dyDescent="0.25">
      <c r="A64" s="71"/>
      <c r="B64" s="104"/>
      <c r="C64" s="105"/>
      <c r="D64" s="53" t="s">
        <v>42</v>
      </c>
      <c r="E64" s="10">
        <f>SUM(F64:J64)</f>
        <v>267537.5</v>
      </c>
      <c r="F64" s="10">
        <f>F46</f>
        <v>267537.5</v>
      </c>
      <c r="G64" s="11">
        <f>G46</f>
        <v>0</v>
      </c>
      <c r="H64" s="11">
        <f>H46</f>
        <v>0</v>
      </c>
      <c r="I64" s="11">
        <f>I46</f>
        <v>0</v>
      </c>
      <c r="J64" s="11">
        <f>J46</f>
        <v>0</v>
      </c>
      <c r="K64" s="25">
        <f>E64+'[1]Приложение 2'!$E$110</f>
        <v>414800.6</v>
      </c>
      <c r="L64" s="13"/>
      <c r="M64" s="14"/>
    </row>
    <row r="65" spans="1:13" x14ac:dyDescent="0.25">
      <c r="A65" s="71"/>
      <c r="B65" s="104"/>
      <c r="C65" s="105"/>
      <c r="D65" s="53" t="s">
        <v>2</v>
      </c>
      <c r="E65" s="10">
        <f>SUM(F65:J65)</f>
        <v>378671.50000000006</v>
      </c>
      <c r="F65" s="10">
        <f>F47+F31+F61</f>
        <v>350986.60000000003</v>
      </c>
      <c r="G65" s="10">
        <f>G47+G31</f>
        <v>27684.9</v>
      </c>
      <c r="H65" s="11">
        <f>H47+H31</f>
        <v>0</v>
      </c>
      <c r="I65" s="11">
        <f>I47+I31</f>
        <v>0</v>
      </c>
      <c r="J65" s="11">
        <f>J47+J31</f>
        <v>0</v>
      </c>
      <c r="K65" s="25">
        <f>E65+'[1]Приложение 2'!$E$108</f>
        <v>1313726.8</v>
      </c>
      <c r="L65" s="13"/>
      <c r="M65" s="14"/>
    </row>
    <row r="66" spans="1:13" ht="17.25" customHeight="1" x14ac:dyDescent="0.25">
      <c r="A66" s="71"/>
      <c r="B66" s="104"/>
      <c r="C66" s="105"/>
      <c r="D66" s="53" t="s">
        <v>3</v>
      </c>
      <c r="E66" s="10">
        <f>SUM(F66:J66)</f>
        <v>338877.19934000005</v>
      </c>
      <c r="F66" s="12">
        <f>F48+F38+F35+F32+F62</f>
        <v>109957.59934</v>
      </c>
      <c r="G66" s="12">
        <f>G48+G38+G35+G32+G62</f>
        <v>53451.30000000001</v>
      </c>
      <c r="H66" s="12">
        <f>H48+H38+H35+H32+H62</f>
        <v>55539.5</v>
      </c>
      <c r="I66" s="12">
        <f>I48+I38+I35+I32+I62</f>
        <v>58868.4</v>
      </c>
      <c r="J66" s="12">
        <f>J48+J38+J35+J32+J62</f>
        <v>61060.400000000009</v>
      </c>
      <c r="K66" s="25">
        <f>E66+'[1]Приложение 2'!$E$109</f>
        <v>440516.26611000008</v>
      </c>
      <c r="L66" s="19"/>
      <c r="M66" s="14"/>
    </row>
    <row r="67" spans="1:13" ht="6" customHeight="1" x14ac:dyDescent="0.25">
      <c r="A67" s="2"/>
      <c r="B67" s="2"/>
      <c r="C67" s="2"/>
      <c r="D67" s="20"/>
      <c r="E67" s="47"/>
      <c r="F67" s="2"/>
      <c r="G67" s="2"/>
      <c r="H67" s="2"/>
      <c r="I67" s="2"/>
      <c r="J67" s="2"/>
    </row>
    <row r="68" spans="1:13" ht="21" customHeight="1" x14ac:dyDescent="0.25">
      <c r="A68" s="21" t="s">
        <v>48</v>
      </c>
      <c r="B68" t="s">
        <v>49</v>
      </c>
      <c r="D68" s="63"/>
      <c r="E68" s="15"/>
      <c r="K68" s="48" t="s">
        <v>50</v>
      </c>
    </row>
    <row r="69" spans="1:13" ht="32.25" customHeight="1" x14ac:dyDescent="0.25">
      <c r="A69" s="103" t="s">
        <v>59</v>
      </c>
      <c r="B69" s="103"/>
      <c r="C69" s="103"/>
      <c r="D69" s="103"/>
      <c r="E69" s="103"/>
      <c r="F69" s="103"/>
      <c r="G69" s="103"/>
      <c r="H69" s="103"/>
      <c r="I69" s="103"/>
      <c r="J69" s="103"/>
    </row>
  </sheetData>
  <mergeCells count="56">
    <mergeCell ref="D42:D43"/>
    <mergeCell ref="C26:C28"/>
    <mergeCell ref="A30:A32"/>
    <mergeCell ref="A69:J69"/>
    <mergeCell ref="A63:A66"/>
    <mergeCell ref="B63:B66"/>
    <mergeCell ref="C63:C66"/>
    <mergeCell ref="A36:J36"/>
    <mergeCell ref="A40:A44"/>
    <mergeCell ref="A39:J39"/>
    <mergeCell ref="A49:J49"/>
    <mergeCell ref="C45:C48"/>
    <mergeCell ref="B45:B48"/>
    <mergeCell ref="A45:A48"/>
    <mergeCell ref="B40:B44"/>
    <mergeCell ref="I42:I43"/>
    <mergeCell ref="A7:J7"/>
    <mergeCell ref="A4:A6"/>
    <mergeCell ref="D4:D6"/>
    <mergeCell ref="E5:E6"/>
    <mergeCell ref="E42:E43"/>
    <mergeCell ref="F42:F43"/>
    <mergeCell ref="G42:G43"/>
    <mergeCell ref="H42:H43"/>
    <mergeCell ref="A14:A16"/>
    <mergeCell ref="B14:B16"/>
    <mergeCell ref="C14:C16"/>
    <mergeCell ref="A33:J33"/>
    <mergeCell ref="C30:C32"/>
    <mergeCell ref="B30:B32"/>
    <mergeCell ref="J42:J43"/>
    <mergeCell ref="A26:A28"/>
    <mergeCell ref="B26:B28"/>
    <mergeCell ref="B55:B57"/>
    <mergeCell ref="A55:A57"/>
    <mergeCell ref="C55:C57"/>
    <mergeCell ref="C40:C44"/>
    <mergeCell ref="A50:A52"/>
    <mergeCell ref="B50:B52"/>
    <mergeCell ref="C50:C52"/>
    <mergeCell ref="F2:J2"/>
    <mergeCell ref="F1:J1"/>
    <mergeCell ref="C60:C62"/>
    <mergeCell ref="B60:B62"/>
    <mergeCell ref="A60:A62"/>
    <mergeCell ref="A8:A10"/>
    <mergeCell ref="B8:B10"/>
    <mergeCell ref="C8:C10"/>
    <mergeCell ref="E4:J4"/>
    <mergeCell ref="F5:J5"/>
    <mergeCell ref="B4:B6"/>
    <mergeCell ref="C4:C6"/>
    <mergeCell ref="A3:J3"/>
    <mergeCell ref="C18:C20"/>
    <mergeCell ref="B18:B20"/>
    <mergeCell ref="A18:A20"/>
  </mergeCells>
  <phoneticPr fontId="0" type="noConversion"/>
  <pageMargins left="0.31496062992125984" right="0" top="0.39370078740157483" bottom="0.39370078740157483" header="0.19685039370078741" footer="0.31496062992125984"/>
  <pageSetup paperSize="9" scale="75" fitToHeight="3" orientation="landscape" r:id="rId1"/>
  <rowBreaks count="1" manualBreakCount="1">
    <brk id="37" max="9" man="1"/>
  </rowBreaks>
  <ignoredErrors>
    <ignoredError sqref="E63 E30 E26 E14 E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2016-11-12T05:35:18Z</cp:lastPrinted>
  <dcterms:created xsi:type="dcterms:W3CDTF">2014-04-14T04:30:29Z</dcterms:created>
  <dcterms:modified xsi:type="dcterms:W3CDTF">2016-12-19T13:16:49Z</dcterms:modified>
</cp:coreProperties>
</file>